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krasowski\Desktop\a\"/>
    </mc:Choice>
  </mc:AlternateContent>
  <xr:revisionPtr revIDLastSave="0" documentId="8_{A2BE9556-50D4-41D6-A5B9-F40612ED1F68}" xr6:coauthVersionLast="47" xr6:coauthVersionMax="47" xr10:uidLastSave="{00000000-0000-0000-0000-000000000000}"/>
  <bookViews>
    <workbookView xWindow="-103" yWindow="-103" windowWidth="16663" windowHeight="8743" xr2:uid="{E561428A-B078-474B-82C4-258745ADBE97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" i="1" l="1"/>
  <c r="E6" i="1" s="1"/>
  <c r="F6" i="1" s="1"/>
  <c r="G6" i="1" s="1"/>
  <c r="H6" i="1" s="1"/>
  <c r="I6" i="1" s="1"/>
  <c r="J6" i="1" s="1"/>
  <c r="K6" i="1" s="1"/>
  <c r="L6" i="1" s="1"/>
  <c r="C6" i="1"/>
  <c r="C5" i="1"/>
  <c r="D5" i="1" s="1"/>
  <c r="E5" i="1" s="1"/>
  <c r="F5" i="1" s="1"/>
  <c r="G5" i="1" s="1"/>
  <c r="H5" i="1" s="1"/>
  <c r="I5" i="1" s="1"/>
  <c r="J5" i="1" s="1"/>
  <c r="K5" i="1" s="1"/>
  <c r="L5" i="1" s="1"/>
  <c r="M21" i="1" l="1"/>
  <c r="M9" i="1" l="1"/>
  <c r="M10" i="1"/>
  <c r="M11" i="1"/>
  <c r="M12" i="1"/>
  <c r="M13" i="1"/>
  <c r="M14" i="1"/>
  <c r="M15" i="1"/>
  <c r="M16" i="1"/>
  <c r="M17" i="1"/>
  <c r="M18" i="1"/>
  <c r="M19" i="1"/>
  <c r="M20" i="1"/>
  <c r="C8" i="1"/>
  <c r="D8" i="1"/>
  <c r="E8" i="1"/>
  <c r="F8" i="1"/>
  <c r="G8" i="1"/>
  <c r="H8" i="1"/>
  <c r="I8" i="1"/>
  <c r="J8" i="1"/>
  <c r="K8" i="1"/>
  <c r="L8" i="1"/>
  <c r="B8" i="1"/>
  <c r="M7" i="1"/>
  <c r="B4" i="1"/>
  <c r="M8" i="1" l="1"/>
  <c r="C4" i="1" l="1"/>
  <c r="C22" i="1" s="1"/>
  <c r="B22" i="1"/>
  <c r="M6" i="1" l="1"/>
  <c r="E4" i="1"/>
  <c r="E22" i="1" s="1"/>
  <c r="D4" i="1"/>
  <c r="D22" i="1" s="1"/>
  <c r="F4" i="1"/>
  <c r="F22" i="1" l="1"/>
  <c r="G4" i="1"/>
  <c r="G22" i="1" l="1"/>
  <c r="H4" i="1"/>
  <c r="I4" i="1" l="1"/>
  <c r="H22" i="1"/>
  <c r="I22" i="1" l="1"/>
  <c r="J4" i="1"/>
  <c r="J22" i="1" l="1"/>
  <c r="K4" i="1"/>
  <c r="K22" i="1" l="1"/>
  <c r="L4" i="1" l="1"/>
  <c r="M4" i="1" s="1"/>
  <c r="M5" i="1"/>
  <c r="L22" i="1" l="1"/>
  <c r="M2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Makowski Jakub</author>
  </authors>
  <commentList>
    <comment ref="A13" authorId="0" shapeId="0" xr:uid="{DED10F24-1535-41A9-8F15-E0B1B87580BC}">
      <text>
        <r>
          <rPr>
            <sz val="9"/>
            <color indexed="81"/>
            <rFont val="Tahoma"/>
            <family val="2"/>
            <charset val="238"/>
          </rPr>
          <t>czynsz i eksploatacja pomieszczeń biurowych,
sprzęt komputerowy, wyposażenie biura, w tym
zakup urządzenia wielofunkcyjnego, koszt
materiałów eksploatacyjnych, usługi
telekomunikacyjne, dostęp do Internetu, koszty
szkoleń i obsługa prawna</t>
        </r>
      </text>
    </comment>
  </commentList>
</comments>
</file>

<file path=xl/sharedStrings.xml><?xml version="1.0" encoding="utf-8"?>
<sst xmlns="http://schemas.openxmlformats.org/spreadsheetml/2006/main" count="39" uniqueCount="39">
  <si>
    <t>Rok</t>
  </si>
  <si>
    <t>Inflacja</t>
  </si>
  <si>
    <t>Liczba osób w Wydziale NR</t>
  </si>
  <si>
    <t>Wpływy z opłat, w tym:</t>
  </si>
  <si>
    <t>- wpływy (stawka 0,05%)</t>
  </si>
  <si>
    <t>- wpływy (stawka 1%)</t>
  </si>
  <si>
    <t>Koszty, w tym</t>
  </si>
  <si>
    <t>- koszty badań</t>
  </si>
  <si>
    <t>- wpływy akcje serwisowe</t>
  </si>
  <si>
    <t>- składki PPK</t>
  </si>
  <si>
    <t>- odpis na ZFŚS</t>
  </si>
  <si>
    <t>- koszty kampanii reklamowych</t>
  </si>
  <si>
    <t>- koszty pozyskiwania informacji</t>
  </si>
  <si>
    <t>- koszty konferencji</t>
  </si>
  <si>
    <t>- zakup specjalistycznego oprogramowania</t>
  </si>
  <si>
    <t>- zakup serwera</t>
  </si>
  <si>
    <t>Wynik netto</t>
  </si>
  <si>
    <t>- koszty utrzymania stanowisk pracy*</t>
  </si>
  <si>
    <t>* do wyliczeń zostały przyjete następujące założenia:</t>
  </si>
  <si>
    <t>1. Usługi telekomunikacji (telefony, internet) - 60zł/m-c/osoba</t>
  </si>
  <si>
    <t>2. Czynsz i eksploatacja pomieszczeń (6 zł - woda, ścieki, 750 zł - czynsz, 90 zł - sprzątanie, 160 zł - energia, 4 zł - ochrona, 42 zł odpady = razem na pracownika 1052 zł/m-c</t>
  </si>
  <si>
    <t>3. Materiały eksploatacyjne do drukarek/urządzeń wielofunkcyjnych (2 tonery/rok) - wartość 1 toneta 500 zł</t>
  </si>
  <si>
    <t>4. Koszty delegacji pracowników -400 zł/m-c/pracownik</t>
  </si>
  <si>
    <t>5. Koszty usług pocztowych (12,15 zł/przesyłka)</t>
  </si>
  <si>
    <t>6. Koszty wynajmu samochodów - 1 samochód/2 pracowników - koszt wynajmu miesięcznie 2200 zł/samochód</t>
  </si>
  <si>
    <t>7. Koszty zużycia paliwa (zużycie 600l/m-c/samochód, cena za 1l paliwa 7 zł)</t>
  </si>
  <si>
    <t>8. Szkolenia  - 5000 zł/osoba/rok</t>
  </si>
  <si>
    <t>9. Szkolenia specjalistyczne 20 000 zł/osoba/co 5 lat</t>
  </si>
  <si>
    <t>- wynagrodzenia osobowe**</t>
  </si>
  <si>
    <t>10. Zewnętrzna obsługa prawna - 600 000 zł/rok</t>
  </si>
  <si>
    <t>12. Zakup drukarek (1 szt na 4 pracowników) - 4000 zł/szt.</t>
  </si>
  <si>
    <t>13. Przyrządy pomiarowe do badań - 5000 zł/pracownik</t>
  </si>
  <si>
    <t>14. Urządzenia do badań hulajnóg, uto, re - 27 000 zł/zestaw</t>
  </si>
  <si>
    <t>11. Zakup laptopów z oprogramowaniem - 7000 zł/szt.</t>
  </si>
  <si>
    <t>- usługi wsparcia oprogramowania</t>
  </si>
  <si>
    <t>- pochodne od wynagrodzeń (składki ZUS, FP, FS)</t>
  </si>
  <si>
    <t>- obciążenie wyniku finansowego TDT za rok poprzedni</t>
  </si>
  <si>
    <t>Razem</t>
  </si>
  <si>
    <t>** wynagrodzenie brutto w roku 2027 - 12 212,18 zł (w tym: wynagrodzenie zasadnicze oraz dodatkowe składniki wynikające z regulaminu wynagradzania w TDT)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</si>
</sst>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0.0%"/>
    <numFmt numFmtId="165" formatCode="#,##0.00\ &quot;zł&quot;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44" fontId="0" fillId="0" borderId="1" xfId="1" applyFont="1" applyBorder="1"/>
    <xf numFmtId="8" fontId="4" fillId="0" borderId="1" xfId="1" applyNumberFormat="1" applyFont="1" applyFill="1" applyBorder="1" applyAlignment="1" applyProtection="1">
      <alignment horizontal="right" vertic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3" fillId="0" borderId="0" xfId="0" applyFont="1"/>
    <xf numFmtId="44" fontId="4" fillId="0" borderId="1" xfId="1" applyFont="1" applyFill="1" applyBorder="1" applyAlignment="1" applyProtection="1">
      <alignment horizontal="center" vertical="center"/>
    </xf>
    <xf numFmtId="0" fontId="0" fillId="0" borderId="0" xfId="0" applyFont="1" applyFill="1" applyBorder="1"/>
    <xf numFmtId="44" fontId="3" fillId="0" borderId="1" xfId="0" applyNumberFormat="1" applyFont="1" applyBorder="1"/>
    <xf numFmtId="44" fontId="0" fillId="0" borderId="1" xfId="0" applyNumberFormat="1" applyFont="1" applyBorder="1"/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/>
    <xf numFmtId="165" fontId="3" fillId="0" borderId="1" xfId="1" applyNumberFormat="1" applyFont="1" applyBorder="1"/>
    <xf numFmtId="0" fontId="0" fillId="0" borderId="1" xfId="0" quotePrefix="1" applyFont="1" applyFill="1" applyBorder="1"/>
    <xf numFmtId="165" fontId="0" fillId="0" borderId="1" xfId="0" applyNumberFormat="1" applyFont="1" applyBorder="1"/>
    <xf numFmtId="44" fontId="3" fillId="0" borderId="1" xfId="1" applyFont="1" applyBorder="1"/>
    <xf numFmtId="0" fontId="0" fillId="0" borderId="1" xfId="0" quotePrefix="1" applyFont="1" applyBorder="1"/>
    <xf numFmtId="0" fontId="0" fillId="0" borderId="1" xfId="0" quotePrefix="1" applyFont="1" applyFill="1" applyBorder="1" applyAlignment="1">
      <alignment wrapText="1"/>
    </xf>
    <xf numFmtId="0" fontId="0" fillId="0" borderId="1" xfId="0" quotePrefix="1" applyFont="1" applyBorder="1" applyAlignment="1">
      <alignment wrapText="1"/>
    </xf>
    <xf numFmtId="0" fontId="3" fillId="0" borderId="1" xfId="0" applyFont="1" applyFill="1" applyBorder="1"/>
    <xf numFmtId="0" fontId="0" fillId="0" borderId="1" xfId="0" applyFont="1" applyBorder="1" applyAlignment="1">
      <alignment horizont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2B045-8556-4EEE-9810-746EC26E1F52}">
  <sheetPr>
    <pageSetUpPr fitToPage="1"/>
  </sheetPr>
  <dimension ref="A1:M40"/>
  <sheetViews>
    <sheetView tabSelected="1" zoomScale="87" zoomScaleNormal="87" workbookViewId="0">
      <selection activeCell="K31" sqref="K31"/>
    </sheetView>
  </sheetViews>
  <sheetFormatPr defaultColWidth="8.69140625" defaultRowHeight="14.6" x14ac:dyDescent="0.4"/>
  <cols>
    <col min="1" max="1" width="31.15234375" style="3" customWidth="1"/>
    <col min="2" max="12" width="19" style="3" customWidth="1"/>
    <col min="13" max="13" width="22" style="3" customWidth="1"/>
    <col min="14" max="16384" width="8.69140625" style="3"/>
  </cols>
  <sheetData>
    <row r="1" spans="1:13" x14ac:dyDescent="0.4">
      <c r="A1" s="10" t="s">
        <v>0</v>
      </c>
      <c r="B1" s="11">
        <v>2027</v>
      </c>
      <c r="C1" s="11">
        <v>2028</v>
      </c>
      <c r="D1" s="11">
        <v>2029</v>
      </c>
      <c r="E1" s="11">
        <v>2030</v>
      </c>
      <c r="F1" s="11">
        <v>2031</v>
      </c>
      <c r="G1" s="11">
        <v>2032</v>
      </c>
      <c r="H1" s="11">
        <v>2033</v>
      </c>
      <c r="I1" s="11">
        <v>2034</v>
      </c>
      <c r="J1" s="11">
        <v>2035</v>
      </c>
      <c r="K1" s="11">
        <v>2036</v>
      </c>
      <c r="L1" s="11">
        <v>2037</v>
      </c>
      <c r="M1" s="24" t="s">
        <v>37</v>
      </c>
    </row>
    <row r="2" spans="1:13" s="4" customFormat="1" x14ac:dyDescent="0.4">
      <c r="A2" s="10" t="s">
        <v>1</v>
      </c>
      <c r="B2" s="12">
        <v>2.5000000000000001E-2</v>
      </c>
      <c r="C2" s="12">
        <v>2.4E-2</v>
      </c>
      <c r="D2" s="12">
        <v>2.4E-2</v>
      </c>
      <c r="E2" s="12">
        <v>2.1999999999999999E-2</v>
      </c>
      <c r="F2" s="12">
        <v>2.1999999999999999E-2</v>
      </c>
      <c r="G2" s="12">
        <v>2.1999999999999999E-2</v>
      </c>
      <c r="H2" s="12">
        <v>2.1999999999999999E-2</v>
      </c>
      <c r="I2" s="12">
        <v>2.1999999999999999E-2</v>
      </c>
      <c r="J2" s="12">
        <v>2.1999999999999999E-2</v>
      </c>
      <c r="K2" s="12">
        <v>2.1999999999999999E-2</v>
      </c>
      <c r="L2" s="12">
        <v>2.1999999999999999E-2</v>
      </c>
      <c r="M2" s="24"/>
    </row>
    <row r="3" spans="1:13" x14ac:dyDescent="0.4">
      <c r="A3" s="13" t="s">
        <v>2</v>
      </c>
      <c r="B3" s="14">
        <v>15</v>
      </c>
      <c r="C3" s="14">
        <v>37</v>
      </c>
      <c r="D3" s="14">
        <v>55</v>
      </c>
      <c r="E3" s="14">
        <v>96</v>
      </c>
      <c r="F3" s="14">
        <v>96</v>
      </c>
      <c r="G3" s="14">
        <v>96</v>
      </c>
      <c r="H3" s="14">
        <v>96</v>
      </c>
      <c r="I3" s="14">
        <v>96</v>
      </c>
      <c r="J3" s="14">
        <v>96</v>
      </c>
      <c r="K3" s="14">
        <v>96</v>
      </c>
      <c r="L3" s="14">
        <v>96</v>
      </c>
      <c r="M3" s="24"/>
    </row>
    <row r="4" spans="1:13" s="5" customFormat="1" x14ac:dyDescent="0.4">
      <c r="A4" s="15" t="s">
        <v>3</v>
      </c>
      <c r="B4" s="16">
        <f>B5+B6+B7</f>
        <v>119408252.2638274</v>
      </c>
      <c r="C4" s="16">
        <f t="shared" ref="C4:L4" si="0">C5+C6+C7</f>
        <v>122393458.57042307</v>
      </c>
      <c r="D4" s="16">
        <f t="shared" si="0"/>
        <v>125330901.57611322</v>
      </c>
      <c r="E4" s="16">
        <f t="shared" si="0"/>
        <v>128338843.21393995</v>
      </c>
      <c r="F4" s="16">
        <f t="shared" si="0"/>
        <v>131162297.76464662</v>
      </c>
      <c r="G4" s="16">
        <f t="shared" si="0"/>
        <v>134047868.31546883</v>
      </c>
      <c r="H4" s="16">
        <f t="shared" si="0"/>
        <v>136996921.41840917</v>
      </c>
      <c r="I4" s="16">
        <f t="shared" si="0"/>
        <v>140010853.68961418</v>
      </c>
      <c r="J4" s="16">
        <f t="shared" si="0"/>
        <v>143091092.47078568</v>
      </c>
      <c r="K4" s="16">
        <f t="shared" si="0"/>
        <v>146239096.50514296</v>
      </c>
      <c r="L4" s="16">
        <f t="shared" si="0"/>
        <v>149456356.62825614</v>
      </c>
      <c r="M4" s="8">
        <f>SUM(B4:L4)</f>
        <v>1476475942.4166272</v>
      </c>
    </row>
    <row r="5" spans="1:13" x14ac:dyDescent="0.4">
      <c r="A5" s="17" t="s">
        <v>4</v>
      </c>
      <c r="B5" s="18">
        <v>54511259.327085398</v>
      </c>
      <c r="C5" s="1">
        <f>B5*B2+B5</f>
        <v>55874040.810262531</v>
      </c>
      <c r="D5" s="1">
        <f t="shared" ref="D5:L5" si="1">C5*C2+C5</f>
        <v>57215017.78970883</v>
      </c>
      <c r="E5" s="1">
        <f t="shared" si="1"/>
        <v>58588178.216661841</v>
      </c>
      <c r="F5" s="1">
        <f t="shared" si="1"/>
        <v>59877118.137428403</v>
      </c>
      <c r="G5" s="1">
        <f t="shared" si="1"/>
        <v>61194414.736451827</v>
      </c>
      <c r="H5" s="1">
        <f t="shared" si="1"/>
        <v>62540691.860653765</v>
      </c>
      <c r="I5" s="1">
        <f t="shared" si="1"/>
        <v>63916587.081588149</v>
      </c>
      <c r="J5" s="1">
        <f t="shared" si="1"/>
        <v>65322751.997383088</v>
      </c>
      <c r="K5" s="1">
        <f t="shared" si="1"/>
        <v>66759852.541325517</v>
      </c>
      <c r="L5" s="1">
        <f t="shared" si="1"/>
        <v>68228569.297234684</v>
      </c>
      <c r="M5" s="9">
        <f t="shared" ref="M5:M22" si="2">SUM(B5:L5)</f>
        <v>674028481.795784</v>
      </c>
    </row>
    <row r="6" spans="1:13" x14ac:dyDescent="0.4">
      <c r="A6" s="17" t="s">
        <v>5</v>
      </c>
      <c r="B6" s="18">
        <v>54161157.857057996</v>
      </c>
      <c r="C6" s="1">
        <f>B6*B2+B6</f>
        <v>55515186.803484447</v>
      </c>
      <c r="D6" s="1">
        <f t="shared" ref="D6:L6" si="3">C6*C2+C6</f>
        <v>56847551.286768071</v>
      </c>
      <c r="E6" s="1">
        <f t="shared" si="3"/>
        <v>58211892.517650507</v>
      </c>
      <c r="F6" s="1">
        <f t="shared" si="3"/>
        <v>59492554.153038815</v>
      </c>
      <c r="G6" s="1">
        <f t="shared" si="3"/>
        <v>60801390.344405666</v>
      </c>
      <c r="H6" s="1">
        <f t="shared" si="3"/>
        <v>62139020.931982592</v>
      </c>
      <c r="I6" s="1">
        <f t="shared" si="3"/>
        <v>63506079.392486207</v>
      </c>
      <c r="J6" s="1">
        <f t="shared" si="3"/>
        <v>64903213.139120907</v>
      </c>
      <c r="K6" s="1">
        <f t="shared" si="3"/>
        <v>66331083.828181565</v>
      </c>
      <c r="L6" s="1">
        <f t="shared" si="3"/>
        <v>67790367.672401562</v>
      </c>
      <c r="M6" s="9">
        <f t="shared" si="2"/>
        <v>669699497.9265784</v>
      </c>
    </row>
    <row r="7" spans="1:13" x14ac:dyDescent="0.4">
      <c r="A7" s="17" t="s">
        <v>8</v>
      </c>
      <c r="B7" s="18">
        <v>10735835.079683999</v>
      </c>
      <c r="C7" s="1">
        <v>11004230.956676101</v>
      </c>
      <c r="D7" s="1">
        <v>11268332.499636326</v>
      </c>
      <c r="E7" s="1">
        <v>11538772.479627596</v>
      </c>
      <c r="F7" s="1">
        <v>11792625.474179406</v>
      </c>
      <c r="G7" s="1">
        <v>12052063.234611353</v>
      </c>
      <c r="H7" s="1">
        <v>12317208.625772802</v>
      </c>
      <c r="I7" s="1">
        <v>12588187.215539806</v>
      </c>
      <c r="J7" s="1">
        <v>12865127.334281681</v>
      </c>
      <c r="K7" s="1">
        <v>13148160.135635879</v>
      </c>
      <c r="L7" s="1">
        <v>13437419.658619868</v>
      </c>
      <c r="M7" s="9">
        <f t="shared" si="2"/>
        <v>132747962.69426481</v>
      </c>
    </row>
    <row r="8" spans="1:13" s="5" customFormat="1" x14ac:dyDescent="0.4">
      <c r="A8" s="15" t="s">
        <v>6</v>
      </c>
      <c r="B8" s="19">
        <f t="shared" ref="B8:L8" si="4">SUM(B9:B21)</f>
        <v>44603947.86702238</v>
      </c>
      <c r="C8" s="19">
        <f t="shared" si="4"/>
        <v>78089179.914329737</v>
      </c>
      <c r="D8" s="19">
        <f t="shared" si="4"/>
        <v>78578151.041011631</v>
      </c>
      <c r="E8" s="19">
        <f t="shared" si="4"/>
        <v>88248499.889776811</v>
      </c>
      <c r="F8" s="19">
        <f t="shared" si="4"/>
        <v>86131934.059857577</v>
      </c>
      <c r="G8" s="19">
        <f t="shared" si="4"/>
        <v>89290391.23681733</v>
      </c>
      <c r="H8" s="19">
        <f t="shared" si="4"/>
        <v>90702895.261841536</v>
      </c>
      <c r="I8" s="19">
        <f t="shared" si="4"/>
        <v>92399019.418838382</v>
      </c>
      <c r="J8" s="19">
        <f t="shared" si="4"/>
        <v>95208781.84035252</v>
      </c>
      <c r="K8" s="19">
        <f t="shared" si="4"/>
        <v>95378323.047472686</v>
      </c>
      <c r="L8" s="19">
        <f t="shared" si="4"/>
        <v>98810755.031803057</v>
      </c>
      <c r="M8" s="8">
        <f t="shared" si="2"/>
        <v>937441878.60912371</v>
      </c>
    </row>
    <row r="9" spans="1:13" x14ac:dyDescent="0.4">
      <c r="A9" s="20" t="s">
        <v>28</v>
      </c>
      <c r="B9" s="1">
        <v>2198192.7318749996</v>
      </c>
      <c r="C9" s="1">
        <v>5557763.9570906246</v>
      </c>
      <c r="D9" s="1">
        <v>8459818.0017119981</v>
      </c>
      <c r="E9" s="1">
        <v>15120617.251641752</v>
      </c>
      <c r="F9" s="1">
        <v>15453270.831177872</v>
      </c>
      <c r="G9" s="1">
        <v>15793242.789463783</v>
      </c>
      <c r="H9" s="1">
        <v>16140694.130831989</v>
      </c>
      <c r="I9" s="1">
        <v>16495789.40171029</v>
      </c>
      <c r="J9" s="1">
        <v>16858696.768547919</v>
      </c>
      <c r="K9" s="1">
        <v>17229588.097455971</v>
      </c>
      <c r="L9" s="1">
        <v>17608639.035600003</v>
      </c>
      <c r="M9" s="9">
        <f t="shared" si="2"/>
        <v>146916312.99710721</v>
      </c>
    </row>
    <row r="10" spans="1:13" ht="29.15" x14ac:dyDescent="0.4">
      <c r="A10" s="21" t="s">
        <v>35</v>
      </c>
      <c r="B10" s="1">
        <v>426009.75143737503</v>
      </c>
      <c r="C10" s="1">
        <v>1077094.6548841633</v>
      </c>
      <c r="D10" s="1">
        <v>1639512.7287317857</v>
      </c>
      <c r="E10" s="1">
        <v>2930375.623368171</v>
      </c>
      <c r="F10" s="1">
        <v>2994843.8870822722</v>
      </c>
      <c r="G10" s="1">
        <v>3060730.4525980814</v>
      </c>
      <c r="H10" s="1">
        <v>3128066.522555239</v>
      </c>
      <c r="I10" s="1">
        <v>3196883.9860514551</v>
      </c>
      <c r="J10" s="1">
        <v>3267215.4337445875</v>
      </c>
      <c r="K10" s="1">
        <v>3339094.1732869679</v>
      </c>
      <c r="L10" s="1">
        <v>3412554.245099281</v>
      </c>
      <c r="M10" s="9">
        <f t="shared" si="2"/>
        <v>28472381.458839376</v>
      </c>
    </row>
    <row r="11" spans="1:13" x14ac:dyDescent="0.4">
      <c r="A11" s="17" t="s">
        <v>9</v>
      </c>
      <c r="B11" s="1">
        <v>32972.890978124989</v>
      </c>
      <c r="C11" s="1">
        <v>83366.459356359366</v>
      </c>
      <c r="D11" s="1">
        <v>126897.27002567997</v>
      </c>
      <c r="E11" s="1">
        <v>226809.25877462627</v>
      </c>
      <c r="F11" s="1">
        <v>231799.06246766806</v>
      </c>
      <c r="G11" s="1">
        <v>236898.64184195673</v>
      </c>
      <c r="H11" s="1">
        <v>242110.41196247982</v>
      </c>
      <c r="I11" s="1">
        <v>247436.84102565434</v>
      </c>
      <c r="J11" s="1">
        <v>252880.45152821878</v>
      </c>
      <c r="K11" s="1">
        <v>258443.82146183954</v>
      </c>
      <c r="L11" s="1">
        <v>264129.58553400001</v>
      </c>
      <c r="M11" s="9">
        <f t="shared" si="2"/>
        <v>2203744.6949566081</v>
      </c>
    </row>
    <row r="12" spans="1:13" x14ac:dyDescent="0.4">
      <c r="A12" s="20" t="s">
        <v>10</v>
      </c>
      <c r="B12" s="1">
        <v>44148.45</v>
      </c>
      <c r="C12" s="1">
        <v>108899.51</v>
      </c>
      <c r="D12" s="1">
        <v>161877.65</v>
      </c>
      <c r="E12" s="1">
        <v>282550.08</v>
      </c>
      <c r="F12" s="1">
        <v>282550.08</v>
      </c>
      <c r="G12" s="1">
        <v>282550.08</v>
      </c>
      <c r="H12" s="1">
        <v>282550.08</v>
      </c>
      <c r="I12" s="1">
        <v>282550.08</v>
      </c>
      <c r="J12" s="1">
        <v>282550.08</v>
      </c>
      <c r="K12" s="1">
        <v>282550.08</v>
      </c>
      <c r="L12" s="1">
        <v>282550.08</v>
      </c>
      <c r="M12" s="9">
        <f t="shared" si="2"/>
        <v>2575326.2500000005</v>
      </c>
    </row>
    <row r="13" spans="1:13" x14ac:dyDescent="0.4">
      <c r="A13" s="20" t="s">
        <v>17</v>
      </c>
      <c r="B13" s="1">
        <v>8402624.0427318774</v>
      </c>
      <c r="C13" s="1">
        <v>9370764.0139570907</v>
      </c>
      <c r="D13" s="1">
        <v>10147974.398001712</v>
      </c>
      <c r="E13" s="1">
        <v>12952379.617699642</v>
      </c>
      <c r="F13" s="1">
        <v>11787185.149193032</v>
      </c>
      <c r="G13" s="1">
        <v>12994865.075321361</v>
      </c>
      <c r="H13" s="1">
        <v>13133227.351878487</v>
      </c>
      <c r="I13" s="1">
        <v>13198412.659558181</v>
      </c>
      <c r="J13" s="1">
        <v>14318489.29538165</v>
      </c>
      <c r="K13" s="1">
        <v>13077208.80493843</v>
      </c>
      <c r="L13" s="1">
        <v>14351981.37068256</v>
      </c>
      <c r="M13" s="9">
        <f t="shared" si="2"/>
        <v>133735111.77934402</v>
      </c>
    </row>
    <row r="14" spans="1:13" x14ac:dyDescent="0.4">
      <c r="A14" s="20" t="s">
        <v>7</v>
      </c>
      <c r="B14" s="1">
        <v>22000000</v>
      </c>
      <c r="C14" s="1">
        <v>22550000</v>
      </c>
      <c r="D14" s="1">
        <v>23091200</v>
      </c>
      <c r="E14" s="1">
        <v>23645388.800000001</v>
      </c>
      <c r="F14" s="1">
        <v>24165587.353599999</v>
      </c>
      <c r="G14" s="1">
        <v>24697230.2753792</v>
      </c>
      <c r="H14" s="1">
        <v>25240569.341437541</v>
      </c>
      <c r="I14" s="1">
        <v>25795861.866949167</v>
      </c>
      <c r="J14" s="1">
        <v>26363370.828022048</v>
      </c>
      <c r="K14" s="1">
        <v>26943364.986238532</v>
      </c>
      <c r="L14" s="1">
        <v>27536119.015935779</v>
      </c>
      <c r="M14" s="9">
        <f t="shared" si="2"/>
        <v>272028692.46756226</v>
      </c>
    </row>
    <row r="15" spans="1:13" x14ac:dyDescent="0.4">
      <c r="A15" s="20" t="s">
        <v>11</v>
      </c>
      <c r="B15" s="1">
        <v>3730000</v>
      </c>
      <c r="C15" s="1">
        <v>3823250</v>
      </c>
      <c r="D15" s="1">
        <v>3915008</v>
      </c>
      <c r="E15" s="1">
        <v>4008968.1919999998</v>
      </c>
      <c r="F15" s="1">
        <v>4097165.4922239999</v>
      </c>
      <c r="G15" s="1">
        <v>4187303.1330529279</v>
      </c>
      <c r="H15" s="1">
        <v>4279423.8019800922</v>
      </c>
      <c r="I15" s="1">
        <v>4373571.1256236546</v>
      </c>
      <c r="J15" s="1">
        <v>4469789.6903873747</v>
      </c>
      <c r="K15" s="1">
        <v>4568125.0635758974</v>
      </c>
      <c r="L15" s="1">
        <v>4668623.8149745669</v>
      </c>
      <c r="M15" s="9">
        <f t="shared" si="2"/>
        <v>46121228.313818507</v>
      </c>
    </row>
    <row r="16" spans="1:13" x14ac:dyDescent="0.4">
      <c r="A16" s="20" t="s">
        <v>12</v>
      </c>
      <c r="B16" s="2">
        <v>7500000</v>
      </c>
      <c r="C16" s="2">
        <v>7500000</v>
      </c>
      <c r="D16" s="2">
        <v>7500000</v>
      </c>
      <c r="E16" s="2">
        <v>7500000</v>
      </c>
      <c r="F16" s="2">
        <v>7500000</v>
      </c>
      <c r="G16" s="2">
        <v>7500000</v>
      </c>
      <c r="H16" s="2">
        <v>7500000</v>
      </c>
      <c r="I16" s="2">
        <v>7500000</v>
      </c>
      <c r="J16" s="2">
        <v>7500000</v>
      </c>
      <c r="K16" s="2">
        <v>7500000</v>
      </c>
      <c r="L16" s="2">
        <v>7500000</v>
      </c>
      <c r="M16" s="9">
        <f t="shared" si="2"/>
        <v>82500000</v>
      </c>
    </row>
    <row r="17" spans="1:13" x14ac:dyDescent="0.4">
      <c r="A17" s="20" t="s">
        <v>13</v>
      </c>
      <c r="B17" s="1">
        <v>270000</v>
      </c>
      <c r="C17" s="1">
        <v>276750</v>
      </c>
      <c r="D17" s="1">
        <v>283392</v>
      </c>
      <c r="E17" s="1">
        <v>290193.408</v>
      </c>
      <c r="F17" s="1">
        <v>296577.66297599999</v>
      </c>
      <c r="G17" s="1">
        <v>303102.37156147201</v>
      </c>
      <c r="H17" s="1">
        <v>309770.62373582443</v>
      </c>
      <c r="I17" s="1">
        <v>316585.57745801256</v>
      </c>
      <c r="J17" s="1">
        <v>323550.46016208886</v>
      </c>
      <c r="K17" s="1">
        <v>330668.5702856548</v>
      </c>
      <c r="L17" s="1">
        <v>337943.27883193921</v>
      </c>
      <c r="M17" s="9">
        <f t="shared" si="2"/>
        <v>3338533.9530109917</v>
      </c>
    </row>
    <row r="18" spans="1:13" ht="29.15" x14ac:dyDescent="0.4">
      <c r="A18" s="22" t="s">
        <v>14</v>
      </c>
      <c r="B18" s="1"/>
      <c r="C18" s="6">
        <v>4000000</v>
      </c>
      <c r="D18" s="6">
        <v>2000000</v>
      </c>
      <c r="E18" s="1"/>
      <c r="F18" s="1"/>
      <c r="G18" s="1"/>
      <c r="H18" s="1"/>
      <c r="I18" s="1"/>
      <c r="J18" s="1"/>
      <c r="K18" s="1"/>
      <c r="L18" s="1"/>
      <c r="M18" s="9">
        <f t="shared" si="2"/>
        <v>6000000</v>
      </c>
    </row>
    <row r="19" spans="1:13" x14ac:dyDescent="0.4">
      <c r="A19" s="20" t="s">
        <v>34</v>
      </c>
      <c r="B19" s="1">
        <v>0</v>
      </c>
      <c r="C19" s="6">
        <v>1200000</v>
      </c>
      <c r="D19" s="6">
        <v>1228800</v>
      </c>
      <c r="E19" s="1">
        <v>1258291.2</v>
      </c>
      <c r="F19" s="1">
        <v>1285973.6063999999</v>
      </c>
      <c r="G19" s="1">
        <v>1314265.0257408</v>
      </c>
      <c r="H19" s="1">
        <v>1343178.8563070975</v>
      </c>
      <c r="I19" s="1">
        <v>1372728.7911458537</v>
      </c>
      <c r="J19" s="1">
        <v>1402928.8245510624</v>
      </c>
      <c r="K19" s="1">
        <v>1433793.2586911859</v>
      </c>
      <c r="L19" s="1">
        <v>1465336.7103823919</v>
      </c>
      <c r="M19" s="9">
        <f t="shared" si="2"/>
        <v>13305296.273218391</v>
      </c>
    </row>
    <row r="20" spans="1:13" x14ac:dyDescent="0.4">
      <c r="A20" s="20" t="s">
        <v>15</v>
      </c>
      <c r="B20" s="1"/>
      <c r="C20" s="1">
        <v>100000</v>
      </c>
      <c r="D20" s="1"/>
      <c r="E20" s="1"/>
      <c r="F20" s="1"/>
      <c r="G20" s="1"/>
      <c r="H20" s="1"/>
      <c r="I20" s="1"/>
      <c r="J20" s="1"/>
      <c r="K20" s="1"/>
      <c r="L20" s="1"/>
      <c r="M20" s="9">
        <f t="shared" si="2"/>
        <v>100000</v>
      </c>
    </row>
    <row r="21" spans="1:13" ht="29.15" x14ac:dyDescent="0.4">
      <c r="A21" s="22" t="s">
        <v>36</v>
      </c>
      <c r="B21" s="1"/>
      <c r="C21" s="1">
        <v>22441291.319041505</v>
      </c>
      <c r="D21" s="1">
        <v>20023670.992540449</v>
      </c>
      <c r="E21" s="1">
        <v>20032926.458292615</v>
      </c>
      <c r="F21" s="1">
        <v>18036980.934736725</v>
      </c>
      <c r="G21" s="1">
        <v>18920203.391857736</v>
      </c>
      <c r="H21" s="1">
        <v>19103304.141152773</v>
      </c>
      <c r="I21" s="1">
        <v>19619199.08931613</v>
      </c>
      <c r="J21" s="1">
        <v>20169310.008027568</v>
      </c>
      <c r="K21" s="1">
        <v>20415486.191538218</v>
      </c>
      <c r="L21" s="1">
        <v>21382877.894762542</v>
      </c>
      <c r="M21" s="9">
        <f t="shared" si="2"/>
        <v>200145250.42126629</v>
      </c>
    </row>
    <row r="22" spans="1:13" x14ac:dyDescent="0.4">
      <c r="A22" s="23" t="s">
        <v>16</v>
      </c>
      <c r="B22" s="8">
        <f>B4-B8</f>
        <v>74804304.396805018</v>
      </c>
      <c r="C22" s="8">
        <f t="shared" ref="C22:L22" si="5">C4-C8</f>
        <v>44304278.656093329</v>
      </c>
      <c r="D22" s="8">
        <f t="shared" si="5"/>
        <v>46752750.535101593</v>
      </c>
      <c r="E22" s="8">
        <f t="shared" si="5"/>
        <v>40090343.324163139</v>
      </c>
      <c r="F22" s="8">
        <f t="shared" si="5"/>
        <v>45030363.704789042</v>
      </c>
      <c r="G22" s="8">
        <f t="shared" si="5"/>
        <v>44757477.078651503</v>
      </c>
      <c r="H22" s="8">
        <f t="shared" si="5"/>
        <v>46294026.156567633</v>
      </c>
      <c r="I22" s="8">
        <f t="shared" si="5"/>
        <v>47611834.270775795</v>
      </c>
      <c r="J22" s="8">
        <f t="shared" si="5"/>
        <v>47882310.630433157</v>
      </c>
      <c r="K22" s="8">
        <f t="shared" si="5"/>
        <v>50860773.457670271</v>
      </c>
      <c r="L22" s="8">
        <f t="shared" si="5"/>
        <v>50645601.596453086</v>
      </c>
      <c r="M22" s="8">
        <f t="shared" si="2"/>
        <v>539034063.80750358</v>
      </c>
    </row>
    <row r="24" spans="1:13" x14ac:dyDescent="0.4">
      <c r="A24" s="7" t="s">
        <v>18</v>
      </c>
    </row>
    <row r="25" spans="1:13" x14ac:dyDescent="0.4">
      <c r="A25" s="3" t="s">
        <v>19</v>
      </c>
    </row>
    <row r="26" spans="1:13" x14ac:dyDescent="0.4">
      <c r="A26" s="7" t="s">
        <v>20</v>
      </c>
    </row>
    <row r="27" spans="1:13" x14ac:dyDescent="0.4">
      <c r="A27" s="7" t="s">
        <v>21</v>
      </c>
    </row>
    <row r="28" spans="1:13" x14ac:dyDescent="0.4">
      <c r="A28" s="7" t="s">
        <v>22</v>
      </c>
    </row>
    <row r="29" spans="1:13" x14ac:dyDescent="0.4">
      <c r="A29" s="7" t="s">
        <v>23</v>
      </c>
    </row>
    <row r="30" spans="1:13" x14ac:dyDescent="0.4">
      <c r="A30" s="7" t="s">
        <v>24</v>
      </c>
    </row>
    <row r="31" spans="1:13" x14ac:dyDescent="0.4">
      <c r="A31" s="7" t="s">
        <v>25</v>
      </c>
    </row>
    <row r="32" spans="1:13" x14ac:dyDescent="0.4">
      <c r="A32" s="7" t="s">
        <v>26</v>
      </c>
    </row>
    <row r="33" spans="1:1" x14ac:dyDescent="0.4">
      <c r="A33" s="7" t="s">
        <v>27</v>
      </c>
    </row>
    <row r="34" spans="1:1" x14ac:dyDescent="0.4">
      <c r="A34" s="7" t="s">
        <v>29</v>
      </c>
    </row>
    <row r="35" spans="1:1" x14ac:dyDescent="0.4">
      <c r="A35" s="7" t="s">
        <v>33</v>
      </c>
    </row>
    <row r="36" spans="1:1" x14ac:dyDescent="0.4">
      <c r="A36" s="7" t="s">
        <v>30</v>
      </c>
    </row>
    <row r="37" spans="1:1" x14ac:dyDescent="0.4">
      <c r="A37" s="7" t="s">
        <v>31</v>
      </c>
    </row>
    <row r="38" spans="1:1" x14ac:dyDescent="0.4">
      <c r="A38" s="7" t="s">
        <v>32</v>
      </c>
    </row>
    <row r="40" spans="1:1" x14ac:dyDescent="0.4">
      <c r="A40" s="3" t="s">
        <v>38</v>
      </c>
    </row>
  </sheetData>
  <mergeCells count="1">
    <mergeCell ref="M1:M3"/>
  </mergeCells>
  <pageMargins left="0.7" right="0.7" top="0.75" bottom="0.75" header="0.3" footer="0.3"/>
  <pageSetup paperSize="9" scale="50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Zawadzka</dc:creator>
  <cp:lastModifiedBy>Krasowski Michał</cp:lastModifiedBy>
  <cp:lastPrinted>2026-06-01T08:51:27Z</cp:lastPrinted>
  <dcterms:created xsi:type="dcterms:W3CDTF">2026-02-23T10:56:25Z</dcterms:created>
  <dcterms:modified xsi:type="dcterms:W3CDTF">2026-06-24T13:51:36Z</dcterms:modified>
</cp:coreProperties>
</file>